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D39F5E26-F9DD-4B03-9E3A-D03F48AB28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8" i="1" l="1"/>
  <c r="D26" i="1"/>
  <c r="J11" i="1" l="1"/>
  <c r="K11" i="1" s="1"/>
  <c r="H11" i="1"/>
  <c r="F11" i="1"/>
  <c r="L11" i="1" l="1"/>
  <c r="I11" i="1"/>
  <c r="M11" i="1"/>
  <c r="F47" i="1"/>
  <c r="J47" i="1" s="1"/>
  <c r="F46" i="1"/>
  <c r="J46" i="1" s="1"/>
  <c r="F45" i="1"/>
  <c r="H44" i="1"/>
  <c r="K44" i="1" s="1"/>
  <c r="F43" i="1"/>
  <c r="J43" i="1" s="1"/>
  <c r="F42" i="1"/>
  <c r="J42" i="1" s="1"/>
  <c r="D41" i="1"/>
  <c r="F41" i="1" s="1"/>
  <c r="J41" i="1" s="1"/>
  <c r="D40" i="1"/>
  <c r="H40" i="1" s="1"/>
  <c r="K40" i="1" s="1"/>
  <c r="F39" i="1"/>
  <c r="J39" i="1" s="1"/>
  <c r="F38" i="1"/>
  <c r="J38" i="1" s="1"/>
  <c r="D37" i="1"/>
  <c r="H37" i="1" s="1"/>
  <c r="K37" i="1" s="1"/>
  <c r="H36" i="1"/>
  <c r="K36" i="1" s="1"/>
  <c r="I45" i="1" l="1"/>
  <c r="F48" i="1"/>
  <c r="J48" i="1" s="1"/>
  <c r="H48" i="1"/>
  <c r="I40" i="1"/>
  <c r="I41" i="1"/>
  <c r="I42" i="1"/>
  <c r="I43" i="1"/>
  <c r="I36" i="1"/>
  <c r="I44" i="1"/>
  <c r="J45" i="1"/>
  <c r="K45" i="1" s="1"/>
  <c r="I37" i="1"/>
  <c r="I38" i="1"/>
  <c r="I46" i="1"/>
  <c r="I39" i="1"/>
  <c r="I47" i="1"/>
  <c r="K47" i="1"/>
  <c r="K39" i="1"/>
  <c r="K41" i="1"/>
  <c r="K46" i="1"/>
  <c r="K38" i="1"/>
  <c r="K42" i="1"/>
  <c r="K43" i="1"/>
  <c r="H15" i="1"/>
  <c r="L15" i="1"/>
  <c r="F15" i="1"/>
  <c r="K48" i="1" l="1"/>
  <c r="I48" i="1"/>
  <c r="I15" i="1"/>
  <c r="F21" i="1"/>
  <c r="H21" i="1"/>
  <c r="L21" i="1"/>
  <c r="F22" i="1"/>
  <c r="H22" i="1"/>
  <c r="L22" i="1"/>
  <c r="I22" i="1" l="1"/>
  <c r="I21" i="1"/>
  <c r="K21" i="1"/>
  <c r="M21" i="1" s="1"/>
  <c r="K16" i="1"/>
  <c r="L14" i="1" l="1"/>
  <c r="K14" i="1"/>
  <c r="H14" i="1"/>
  <c r="F14" i="1"/>
  <c r="J13" i="1"/>
  <c r="L13" i="1" s="1"/>
  <c r="H13" i="1"/>
  <c r="F13" i="1"/>
  <c r="I14" i="1" l="1"/>
  <c r="M14" i="1"/>
  <c r="I13" i="1"/>
  <c r="K13" i="1"/>
  <c r="M13" i="1" s="1"/>
  <c r="L33" i="1"/>
  <c r="H33" i="1"/>
  <c r="I33" i="1" s="1"/>
  <c r="J33" i="1" s="1"/>
  <c r="H32" i="1"/>
  <c r="F32" i="1"/>
  <c r="H28" i="1"/>
  <c r="K28" i="1" s="1"/>
  <c r="L26" i="1"/>
  <c r="I32" i="1" l="1"/>
  <c r="K32" i="1"/>
  <c r="I28" i="1"/>
  <c r="L28" i="1"/>
  <c r="D27" i="1"/>
  <c r="L27" i="1" s="1"/>
  <c r="K33" i="1"/>
  <c r="F31" i="1"/>
  <c r="M31" i="1" s="1"/>
  <c r="H31" i="1"/>
  <c r="L31" i="1"/>
  <c r="H26" i="1"/>
  <c r="I26" i="1" l="1"/>
  <c r="I31" i="1"/>
  <c r="J31" i="1" s="1"/>
  <c r="K31" i="1" s="1"/>
  <c r="H27" i="1"/>
  <c r="H34" i="1" s="1"/>
  <c r="D29" i="1"/>
  <c r="L29" i="1" s="1"/>
  <c r="K26" i="1"/>
  <c r="I27" i="1" l="1"/>
  <c r="K27" i="1"/>
  <c r="F29" i="1"/>
  <c r="D30" i="1"/>
  <c r="L30" i="1" s="1"/>
  <c r="F30" i="1" l="1"/>
  <c r="I30" i="1" s="1"/>
  <c r="J30" i="1" s="1"/>
  <c r="K30" i="1" s="1"/>
  <c r="M29" i="1"/>
  <c r="I29" i="1"/>
  <c r="J29" i="1" s="1"/>
  <c r="K29" i="1" s="1"/>
  <c r="F34" i="1" l="1"/>
  <c r="I34" i="1" s="1"/>
  <c r="M30" i="1"/>
  <c r="K12" i="1"/>
  <c r="L12" i="1"/>
  <c r="K23" i="1"/>
  <c r="L23" i="1"/>
  <c r="J10" i="1" l="1"/>
  <c r="J18" i="1"/>
  <c r="J19" i="1"/>
  <c r="K18" i="1" l="1"/>
  <c r="L18" i="1"/>
  <c r="K10" i="1"/>
  <c r="L10" i="1"/>
  <c r="K19" i="1"/>
  <c r="L19" i="1"/>
  <c r="F23" i="1"/>
  <c r="H23" i="1"/>
  <c r="F18" i="1"/>
  <c r="F19" i="1"/>
  <c r="H18" i="1"/>
  <c r="H19" i="1"/>
  <c r="H10" i="1"/>
  <c r="H12" i="1"/>
  <c r="F10" i="1"/>
  <c r="F12" i="1"/>
  <c r="H16" i="1" l="1"/>
  <c r="F16" i="1"/>
  <c r="F24" i="1"/>
  <c r="H24" i="1"/>
  <c r="I23" i="1"/>
  <c r="M10" i="1"/>
  <c r="M23" i="1"/>
  <c r="I18" i="1"/>
  <c r="M18" i="1"/>
  <c r="M19" i="1"/>
  <c r="M12" i="1"/>
  <c r="I12" i="1"/>
  <c r="I10" i="1"/>
  <c r="I19" i="1"/>
  <c r="H49" i="1" l="1"/>
  <c r="I16" i="1"/>
  <c r="F49" i="1"/>
  <c r="I24" i="1"/>
  <c r="K34" i="1"/>
  <c r="L34" i="1"/>
  <c r="M37" i="1" l="1"/>
  <c r="I50" i="1" l="1"/>
  <c r="M34" i="1"/>
  <c r="I49" i="1" l="1"/>
  <c r="I51" i="1" s="1"/>
  <c r="I52" i="1" s="1"/>
  <c r="I53" i="1" s="1"/>
  <c r="I54" i="1" s="1"/>
  <c r="M38" i="1"/>
  <c r="M39" i="1" l="1"/>
  <c r="M40" i="1" s="1"/>
  <c r="I55" i="1"/>
  <c r="I56" i="1" s="1"/>
  <c r="I57" i="1" s="1"/>
  <c r="M41" i="1" l="1"/>
  <c r="M42" i="1" s="1"/>
  <c r="M43" i="1" l="1"/>
  <c r="K3" i="1"/>
  <c r="M44" i="1" l="1"/>
  <c r="K5" i="1" l="1"/>
</calcChain>
</file>

<file path=xl/sharedStrings.xml><?xml version="1.0" encoding="utf-8"?>
<sst xmlns="http://schemas.openxmlformats.org/spreadsheetml/2006/main" count="103" uniqueCount="76">
  <si>
    <t>#</t>
  </si>
  <si>
    <t>აღჭურვილობა
Equipment</t>
  </si>
  <si>
    <t>ცალი         PC</t>
  </si>
  <si>
    <t>ცალი           PC</t>
  </si>
  <si>
    <t>ტერიტორიის დასუფთავება და ნაგვის გატანა 
Cleaning and clearing of the area</t>
  </si>
  <si>
    <t>სასეირნო ბილიკები
Walking pathes</t>
  </si>
  <si>
    <t>DATE</t>
  </si>
  <si>
    <t>სრული ხარჯთაღიცხვა/Full  budget</t>
  </si>
  <si>
    <t>შესრულებული სამუშაო/conducted works</t>
  </si>
  <si>
    <r>
      <t>მასალა
MM</t>
    </r>
    <r>
      <rPr>
        <sz val="10"/>
        <color theme="1"/>
        <rFont val="Arial"/>
        <family val="2"/>
        <charset val="204"/>
      </rPr>
      <t>Materials</t>
    </r>
  </si>
  <si>
    <r>
      <t xml:space="preserve">ხელფასი
</t>
    </r>
    <r>
      <rPr>
        <sz val="10"/>
        <color theme="1"/>
        <rFont val="Arial"/>
        <family val="2"/>
        <charset val="204"/>
      </rPr>
      <t>Salary</t>
    </r>
  </si>
  <si>
    <r>
      <t xml:space="preserve">ერთ. ფასი
</t>
    </r>
    <r>
      <rPr>
        <sz val="10"/>
        <color theme="1"/>
        <rFont val="Arial"/>
        <family val="2"/>
        <charset val="204"/>
      </rPr>
      <t>Price per item</t>
    </r>
  </si>
  <si>
    <r>
      <t xml:space="preserve">ჯამი
</t>
    </r>
    <r>
      <rPr>
        <sz val="10"/>
        <color theme="1"/>
        <rFont val="Arial"/>
        <family val="2"/>
        <charset val="204"/>
      </rPr>
      <t>Total price</t>
    </r>
  </si>
  <si>
    <t>მიწის მოჭრა და მოსწორება                                                   
Land cutting and leveling</t>
  </si>
  <si>
    <t>27.01.2020</t>
  </si>
  <si>
    <t>გრუნტის დამუშავება ღობის საძირკვლისთვის ხელით
Digging of ground for fencing manually</t>
  </si>
  <si>
    <t>ხარჯთაღრიცხვა</t>
  </si>
  <si>
    <t>BoQ</t>
  </si>
  <si>
    <t>აიწონა-დაიწონა (ასაკობრივი ჯგუფი; 3-7 წელი)EX AW 03
 See-Saw (Age group: 3-7 years) EX AW 03</t>
  </si>
  <si>
    <t>საბავშო მოედანი (ზომა: 7.0 x 6.0  მ; მოცულობა:1-4  ბავშვი; ასაკობრივი ჯგუფი 3-7 წელი) EX AS-06  
 Children Playground (dimensions:7.0X6.0M; Volume:1-4 children; Age grop 3-7) EX AS -06</t>
  </si>
  <si>
    <t>ასაცოცებელი  (ზომა: 2.1 x 2.1  მ; მოცულობა: 1- 4  ბავშვი; ასაკობრივი ჯგუფი 3-7 წელი)  EX S-17                                                           
Swing  (dimensions:2.1 X2.1M; Volume:1-4 children; Age grop 3-7) EX S -17</t>
  </si>
  <si>
    <t>ც
pcs</t>
  </si>
  <si>
    <r>
      <t xml:space="preserve">სამუშაოთა და მასალების ჩამონათვალი
</t>
    </r>
    <r>
      <rPr>
        <sz val="10"/>
        <color theme="1"/>
        <rFont val="Arial"/>
        <family val="2"/>
        <charset val="204"/>
      </rPr>
      <t>List of works and materials</t>
    </r>
  </si>
  <si>
    <r>
      <t xml:space="preserve">რაოდენობა
</t>
    </r>
    <r>
      <rPr>
        <sz val="10"/>
        <color theme="1"/>
        <rFont val="Arial"/>
        <family val="2"/>
        <charset val="204"/>
      </rPr>
      <t>Quantity</t>
    </r>
  </si>
  <si>
    <r>
      <t xml:space="preserve">ჯამი
</t>
    </r>
    <r>
      <rPr>
        <b/>
        <sz val="10"/>
        <color theme="1"/>
        <rFont val="Arial"/>
        <family val="2"/>
        <charset val="204"/>
      </rPr>
      <t>In total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</si>
  <si>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</si>
  <si>
    <r>
      <t xml:space="preserve">სასმელი წყლის სოკო შადრევნის მოწყობა (მოზაიკური ბეტონის)
</t>
    </r>
    <r>
      <rPr>
        <sz val="10"/>
        <rFont val="Arial"/>
        <family val="2"/>
        <charset val="204"/>
      </rPr>
      <t>Installation of Water fungus, fountain</t>
    </r>
  </si>
  <si>
    <r>
      <t xml:space="preserve">ბაღის სკამების მოწყობა
</t>
    </r>
    <r>
      <rPr>
        <sz val="10"/>
        <rFont val="Arial"/>
        <family val="2"/>
        <charset val="204"/>
      </rPr>
      <t>Installation of benches</t>
    </r>
  </si>
  <si>
    <r>
      <t xml:space="preserve">განათების ლამპიონების მოწყობა
</t>
    </r>
    <r>
      <rPr>
        <sz val="10"/>
        <rFont val="Arial"/>
        <family val="2"/>
        <charset val="204"/>
      </rPr>
      <t>Installation of outside lamps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</si>
  <si>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</si>
  <si>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</si>
  <si>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>ღობისათვის საძირკვლის მოწყობა ბეტონით
I</t>
    </r>
    <r>
      <rPr>
        <sz val="10"/>
        <rFont val="Arial"/>
        <family val="2"/>
        <charset val="204"/>
      </rPr>
      <t>nstallation of concrete foundation for fencing</t>
    </r>
  </si>
  <si>
    <r>
      <t xml:space="preserve">ღობისათვის ზეძირკვლის მოწყობა ბეტონით
</t>
    </r>
    <r>
      <rPr>
        <sz val="10"/>
        <rFont val="Arial"/>
        <family val="2"/>
        <charset val="204"/>
      </rPr>
      <t>installation of concrete cokle for  fencing</t>
    </r>
  </si>
  <si>
    <r>
      <t xml:space="preserve">საბეტონე ღორღი
</t>
    </r>
    <r>
      <rPr>
        <sz val="10"/>
        <rFont val="Arial"/>
        <family val="2"/>
        <charset val="204"/>
      </rPr>
      <t>Gravel for concrete</t>
    </r>
  </si>
  <si>
    <r>
      <t xml:space="preserve">ცემენტი მ400
</t>
    </r>
    <r>
      <rPr>
        <sz val="10"/>
        <rFont val="Arial"/>
        <family val="2"/>
        <charset val="204"/>
      </rPr>
      <t>Cement m-400</t>
    </r>
  </si>
  <si>
    <r>
      <t xml:space="preserve">ტნ
</t>
    </r>
    <r>
      <rPr>
        <sz val="10"/>
        <rFont val="Arial"/>
        <family val="2"/>
        <charset val="204"/>
      </rPr>
      <t>t</t>
    </r>
  </si>
  <si>
    <r>
      <t xml:space="preserve">ლითონის ღობის მოწყობა (სიმაღლით 800მმ; ნახაზის მიხედვით)
</t>
    </r>
    <r>
      <rPr>
        <sz val="10"/>
        <rFont val="Arial"/>
        <family val="2"/>
        <charset val="204"/>
      </rPr>
      <t>Installation of metal fence (high 8000mm; according to drawings)</t>
    </r>
  </si>
  <si>
    <r>
      <t xml:space="preserve">jami
</t>
    </r>
    <r>
      <rPr>
        <b/>
        <sz val="10"/>
        <color theme="1"/>
        <rFont val="Arial"/>
        <family val="2"/>
        <charset val="204"/>
      </rPr>
      <t>Total</t>
    </r>
  </si>
  <si>
    <r>
      <t xml:space="preserve">ტრანსპორტის ხარჯი
</t>
    </r>
    <r>
      <rPr>
        <sz val="10"/>
        <color theme="1"/>
        <rFont val="Arial"/>
        <family val="2"/>
        <charset val="204"/>
      </rPr>
      <t>Transportation</t>
    </r>
  </si>
  <si>
    <r>
      <t xml:space="preserve">ზედნადები ხარჯები
</t>
    </r>
    <r>
      <rPr>
        <sz val="10"/>
        <color theme="1"/>
        <rFont val="Arial"/>
        <family val="2"/>
        <charset val="204"/>
      </rPr>
      <t>Overhead expenses</t>
    </r>
  </si>
  <si>
    <r>
      <t xml:space="preserve">გეგმიური დაგროვება
</t>
    </r>
    <r>
      <rPr>
        <sz val="10"/>
        <color theme="1"/>
        <rFont val="Arial"/>
        <family val="2"/>
        <charset val="204"/>
      </rPr>
      <t>Profit</t>
    </r>
  </si>
  <si>
    <r>
      <t xml:space="preserve">d.R.g.
</t>
    </r>
    <r>
      <rPr>
        <b/>
        <sz val="10"/>
        <color theme="1"/>
        <rFont val="Arial"/>
        <family val="2"/>
        <charset val="204"/>
      </rPr>
      <t>VAT</t>
    </r>
  </si>
  <si>
    <r>
      <t xml:space="preserve">სანაგვე ურნების მოწყობა
</t>
    </r>
    <r>
      <rPr>
        <sz val="10"/>
        <rFont val="Arial"/>
        <family val="2"/>
        <charset val="204"/>
      </rPr>
      <t>Installation of trush cans EX U -10</t>
    </r>
  </si>
  <si>
    <t xml:space="preserve">ტერიტორიის დასუფთავება და ნაგვის გატანა  
Cleaning and clearing of the area </t>
  </si>
  <si>
    <t>სულ სასეირნო ბილიკები 
Total walking pathes</t>
  </si>
  <si>
    <r>
      <t xml:space="preserve">სულ სათამაშო მოედანი
</t>
    </r>
    <r>
      <rPr>
        <sz val="10"/>
        <rFont val="Arial"/>
        <family val="2"/>
        <charset val="204"/>
      </rPr>
      <t>TotalPlayground</t>
    </r>
  </si>
  <si>
    <r>
      <t xml:space="preserve">სულ შემოღობვა
</t>
    </r>
    <r>
      <rPr>
        <sz val="10"/>
        <rFont val="Arial"/>
        <family val="2"/>
        <charset val="204"/>
      </rPr>
      <t>Total Fencing</t>
    </r>
  </si>
  <si>
    <r>
      <t xml:space="preserve">jami ობიექტზე
</t>
    </r>
    <r>
      <rPr>
        <b/>
        <sz val="10"/>
        <color theme="1"/>
        <rFont val="Arial"/>
        <family val="2"/>
        <charset val="204"/>
      </rPr>
      <t>Total for site</t>
    </r>
  </si>
  <si>
    <r>
      <t xml:space="preserve">შემოღობვა 
</t>
    </r>
    <r>
      <rPr>
        <b/>
        <sz val="10"/>
        <rFont val="Arial"/>
        <family val="2"/>
        <charset val="204"/>
      </rPr>
      <t>Fencing</t>
    </r>
  </si>
  <si>
    <t>საბავშვო მოედანი
 Playground</t>
  </si>
  <si>
    <r>
      <t xml:space="preserve">ჭითელი პემზის ქვიშის საფარის მოწყობა სისქით 5სმ
</t>
    </r>
    <r>
      <rPr>
        <sz val="10"/>
        <rFont val="Arial"/>
        <family val="2"/>
        <charset val="204"/>
      </rPr>
      <t>Installation of red pumice cover  5cm thick</t>
    </r>
  </si>
  <si>
    <r>
      <rPr>
        <sz val="10"/>
        <rFont val="AcadNusx"/>
      </rPr>
      <t>მ</t>
    </r>
    <r>
      <rPr>
        <vertAlign val="superscript"/>
        <sz val="10"/>
        <rFont val="AcadNusx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</si>
  <si>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განზ/ ერთეული
</t>
    </r>
    <r>
      <rPr>
        <sz val="10"/>
        <color theme="1"/>
        <rFont val="Arial"/>
        <family val="2"/>
        <charset val="204"/>
      </rPr>
      <t>unit</t>
    </r>
  </si>
  <si>
    <r>
      <rPr>
        <sz val="12"/>
        <rFont val="AcadNusx"/>
      </rPr>
      <t>m</t>
    </r>
    <r>
      <rPr>
        <vertAlign val="superscript"/>
        <sz val="12"/>
        <rFont val="Arial"/>
        <family val="2"/>
        <charset val="204"/>
      </rPr>
      <t xml:space="preserve">2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2</t>
    </r>
  </si>
  <si>
    <r>
      <rPr>
        <sz val="12"/>
        <rFont val="AcadNusx"/>
      </rPr>
      <t>მ</t>
    </r>
    <r>
      <rPr>
        <vertAlign val="superscript"/>
        <sz val="12"/>
        <rFont val="AcadNusx"/>
      </rPr>
      <t>3</t>
    </r>
    <r>
      <rPr>
        <vertAlign val="superscript"/>
        <sz val="12"/>
        <rFont val="Arial"/>
        <family val="2"/>
        <charset val="204"/>
      </rPr>
      <t xml:space="preserve">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3</t>
    </r>
  </si>
  <si>
    <r>
      <t xml:space="preserve">გრძ
</t>
    </r>
    <r>
      <rPr>
        <sz val="12"/>
        <rFont val="Arial"/>
        <family val="2"/>
        <charset val="204"/>
      </rPr>
      <t>m'</t>
    </r>
  </si>
  <si>
    <r>
      <t xml:space="preserve">ფანჩატურის დახურვა ლითონკრამიტის შეღებილი ფურცლით
</t>
    </r>
    <r>
      <rPr>
        <sz val="12"/>
        <rFont val="Arial"/>
        <family val="2"/>
        <charset val="204"/>
      </rPr>
      <t>Roofing of arbour with metal tiled painted sheet</t>
    </r>
  </si>
  <si>
    <r>
      <t>ლი</t>
    </r>
    <r>
      <rPr>
        <sz val="11"/>
        <rFont val="AcadNusx"/>
      </rPr>
      <t>თ</t>
    </r>
    <r>
      <rPr>
        <sz val="12"/>
        <rFont val="AcadNusx"/>
      </rPr>
      <t xml:space="preserve">ონკრამიტის სახურავის ფურცელი სისქით 0,45მმ
</t>
    </r>
    <r>
      <rPr>
        <sz val="12"/>
        <rFont val="Arial"/>
        <family val="2"/>
        <charset val="204"/>
      </rPr>
      <t>Metal tiled roof sheet 0,45mm</t>
    </r>
  </si>
  <si>
    <r>
      <t xml:space="preserve">ფურცლოვანი შეღებილი ლითონი  სისქით 0,45მმ
</t>
    </r>
    <r>
      <rPr>
        <sz val="12"/>
        <rFont val="Arial"/>
        <family val="2"/>
        <charset val="204"/>
      </rPr>
      <t>Painted roof sheet 0,45mm</t>
    </r>
  </si>
  <si>
    <r>
      <t xml:space="preserve">ელექტროდი 4მმ
</t>
    </r>
    <r>
      <rPr>
        <sz val="12"/>
        <rFont val="Arial"/>
        <family val="2"/>
        <charset val="204"/>
      </rPr>
      <t>Electrodes 4mm</t>
    </r>
  </si>
  <si>
    <r>
      <t xml:space="preserve">კგ
</t>
    </r>
    <r>
      <rPr>
        <sz val="12"/>
        <rFont val="Arial"/>
        <family val="2"/>
        <charset val="204"/>
      </rPr>
      <t>kg</t>
    </r>
  </si>
  <si>
    <r>
      <t xml:space="preserve">ც
</t>
    </r>
    <r>
      <rPr>
        <sz val="12"/>
        <rFont val="Arial"/>
        <family val="2"/>
        <charset val="204"/>
      </rPr>
      <t>pcs</t>
    </r>
  </si>
  <si>
    <t xml:space="preserve">ლითონის ფანჩატურის დამზადება და მოწყობა ზომით 4*4მ                                                                                           
 Preparation and arrangement of 4X4m metal arbour </t>
  </si>
  <si>
    <t>გრუნტის დამუშავება  ხელით                                                                                                                                          
Soil manual processing</t>
  </si>
  <si>
    <t>ლითონის კვადრატული მილები  50*50მმ 
 Metal square pipes 50X50 mm</t>
  </si>
  <si>
    <t>ლითონის კვადრატული მილები 60*60მმ                                                                                                                                
Metal square pipes 60X60 mm</t>
  </si>
  <si>
    <t>ლითონის ელემენტების შეღებვა მაღალი ხარისხის ზეთოვანი საღებავით ორ ფენად 
Painting of metal elements with high quality oil paint in two layers</t>
  </si>
  <si>
    <t>ხის მაგიდის მოწყობა ზომით 1*2,5*0,9მ  
Installation of wooden tables, dimensions 1X2, 5X09m</t>
  </si>
  <si>
    <t>ხის სკამებისს მოწყობა ზომით 0,4*2,5*0,45მ
 Installation of wooden benches, dimensions 0,4X2,5X0,45 m</t>
  </si>
  <si>
    <t>ზეთოვანი საღებავი
 Oil paint</t>
  </si>
  <si>
    <r>
      <t xml:space="preserve">სულ ფანჩატური
</t>
    </r>
    <r>
      <rPr>
        <sz val="10"/>
        <rFont val="Arial"/>
        <family val="2"/>
        <charset val="204"/>
      </rPr>
      <t>Total Arbour</t>
    </r>
  </si>
  <si>
    <t>ქარელის მუნიციპალიტეტი, ახალგაზრდობის ქ.N5-ში მდებარე დევნილთა  დასახლებაში 
სკვერის და საბავშვო მოედნის მოწყობა</t>
  </si>
  <si>
    <r>
      <t xml:space="preserve">სასმელი წყლის სოკო შადრევნის მოსაწყობად არხის გთხრა უკუჩაყრით ზომით 30*30სმ და წყალსადენი 20mm და საკანალიზაციო100mm მილსადენის მოწყობა
</t>
    </r>
    <r>
      <rPr>
        <sz val="10"/>
        <rFont val="Arial"/>
        <family val="2"/>
        <charset val="204"/>
      </rPr>
      <t>Digging of channel 30x30cm with backfilling for sewer 100mm and water 20mm pipelines water fungus</t>
    </r>
  </si>
  <si>
    <r>
      <rPr>
        <sz val="10"/>
        <rFont val="AcadNusx"/>
      </rPr>
      <t xml:space="preserve">გრძივი მეტრი
</t>
    </r>
    <r>
      <rPr>
        <sz val="10"/>
        <rFont val="Arial"/>
        <family val="2"/>
        <charset val="204"/>
      </rPr>
      <t>linear meters</t>
    </r>
  </si>
  <si>
    <t>Arrangement of public garden and children playground in Kareli IDP 
settlement, No5 Akhalgazrdoba st. Kareli municipality</t>
  </si>
  <si>
    <r>
      <t xml:space="preserve">ლითონის კუტიკარის დამზადება და მოწყობა
</t>
    </r>
    <r>
      <rPr>
        <sz val="10"/>
        <rFont val="Arial"/>
        <family val="2"/>
        <charset val="204"/>
      </rPr>
      <t>preparation and installation of metal gate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</si>
</sst>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₾-437]"/>
    <numFmt numFmtId="165" formatCode="_-* #,##0.00\ [$Lari-437]_-;\-* #,##0.00\ [$Lari-437]_-;_-* &quot;-&quot;?\ [$Lari-437]_-;_-@_-"/>
    <numFmt numFmtId="166" formatCode="#,##0.00\ [$GEL]"/>
    <numFmt numFmtId="167" formatCode="#,##0.00\ [$Lari-437]"/>
    <numFmt numFmtId="168" formatCode="[$GEL]\ #,##0.0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4"/>
      <color theme="1"/>
      <name val="AcadNusx"/>
    </font>
    <font>
      <b/>
      <sz val="24"/>
      <color theme="1"/>
      <name val="Arial"/>
      <family val="2"/>
      <charset val="204"/>
    </font>
    <font>
      <sz val="10"/>
      <color theme="1"/>
      <name val="Times New Roman"/>
      <family val="1"/>
    </font>
    <font>
      <sz val="10"/>
      <name val="AcadNusx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b/>
      <sz val="10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0"/>
      <name val="AcadNusx"/>
    </font>
    <font>
      <b/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cadNusx"/>
    </font>
    <font>
      <vertAlign val="superscript"/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name val="AcadNusx"/>
    </font>
    <font>
      <sz val="11"/>
      <name val="AcadNusx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66" fontId="17" fillId="0" borderId="1" xfId="0" applyNumberFormat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166" fontId="25" fillId="0" borderId="7" xfId="0" applyNumberFormat="1" applyFont="1" applyBorder="1" applyAlignment="1">
      <alignment vertical="center"/>
    </xf>
    <xf numFmtId="168" fontId="25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167" fontId="25" fillId="0" borderId="1" xfId="0" applyNumberFormat="1" applyFont="1" applyBorder="1" applyAlignment="1">
      <alignment horizontal="center"/>
    </xf>
    <xf numFmtId="0" fontId="22" fillId="0" borderId="0" xfId="0" applyFont="1"/>
    <xf numFmtId="168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right" wrapText="1"/>
    </xf>
    <xf numFmtId="2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8" fontId="25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167" fontId="35" fillId="0" borderId="6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8" fontId="20" fillId="0" borderId="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2" fontId="3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8" fillId="0" borderId="0" xfId="0" applyFont="1"/>
    <xf numFmtId="168" fontId="0" fillId="0" borderId="0" xfId="0" applyNumberFormat="1"/>
    <xf numFmtId="0" fontId="10" fillId="4" borderId="1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165" fontId="7" fillId="3" borderId="3" xfId="0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10" fillId="4" borderId="1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43" zoomScale="70" zoomScaleNormal="70" zoomScaleSheetLayoutView="70" workbookViewId="0">
      <selection activeCell="C62" sqref="C62"/>
    </sheetView>
  </sheetViews>
  <sheetFormatPr defaultRowHeight="14.4" x14ac:dyDescent="0.3"/>
  <cols>
    <col min="1" max="1" width="8.33203125" style="82" customWidth="1"/>
    <col min="2" max="2" width="123.44140625" customWidth="1"/>
    <col min="3" max="3" width="12.44140625" customWidth="1"/>
    <col min="4" max="4" width="13" customWidth="1"/>
    <col min="5" max="5" width="17.33203125" customWidth="1"/>
    <col min="6" max="6" width="19.6640625" bestFit="1" customWidth="1"/>
    <col min="7" max="7" width="19.109375" bestFit="1" customWidth="1"/>
    <col min="8" max="8" width="19.6640625" bestFit="1" customWidth="1"/>
    <col min="9" max="9" width="19.88671875" customWidth="1"/>
    <col min="10" max="10" width="14.33203125" hidden="1" customWidth="1"/>
    <col min="11" max="11" width="18.88671875" hidden="1" customWidth="1"/>
    <col min="12" max="12" width="17.6640625" hidden="1" customWidth="1"/>
    <col min="13" max="13" width="19.33203125" hidden="1" customWidth="1"/>
    <col min="15" max="15" width="12.21875" bestFit="1" customWidth="1"/>
  </cols>
  <sheetData>
    <row r="1" spans="1:13" ht="61.8" customHeight="1" thickBot="1" x14ac:dyDescent="0.45">
      <c r="A1" s="79"/>
      <c r="B1" s="87" t="s">
        <v>71</v>
      </c>
      <c r="C1" s="87"/>
      <c r="D1" s="87"/>
      <c r="E1" s="87"/>
      <c r="F1" s="87"/>
      <c r="G1" s="87"/>
      <c r="H1" s="87"/>
      <c r="I1" s="78"/>
      <c r="J1" s="3"/>
      <c r="L1" s="4" t="s">
        <v>6</v>
      </c>
      <c r="M1" s="5" t="s">
        <v>14</v>
      </c>
    </row>
    <row r="2" spans="1:13" ht="76.2" customHeight="1" thickBot="1" x14ac:dyDescent="0.35">
      <c r="A2" s="80"/>
      <c r="B2" s="87" t="s">
        <v>74</v>
      </c>
      <c r="C2" s="87"/>
      <c r="D2" s="87"/>
      <c r="E2" s="87"/>
      <c r="F2" s="87"/>
      <c r="G2" s="87"/>
      <c r="H2" s="87"/>
      <c r="I2" s="78"/>
      <c r="J2" s="3"/>
      <c r="K2" s="90" t="s">
        <v>7</v>
      </c>
      <c r="L2" s="91"/>
      <c r="M2" s="92"/>
    </row>
    <row r="3" spans="1:13" ht="34.799999999999997" thickBot="1" x14ac:dyDescent="0.4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3"/>
      <c r="K3" s="93">
        <f>I57</f>
        <v>0</v>
      </c>
      <c r="L3" s="94"/>
      <c r="M3" s="95"/>
    </row>
    <row r="4" spans="1:13" ht="30.6" thickBot="1" x14ac:dyDescent="0.35">
      <c r="A4" s="97" t="s">
        <v>17</v>
      </c>
      <c r="B4" s="98"/>
      <c r="C4" s="98"/>
      <c r="D4" s="98"/>
      <c r="E4" s="98"/>
      <c r="F4" s="98"/>
      <c r="G4" s="98"/>
      <c r="H4" s="98"/>
      <c r="I4" s="98"/>
      <c r="J4" s="3"/>
      <c r="K4" s="101" t="s">
        <v>8</v>
      </c>
      <c r="L4" s="102"/>
      <c r="M4" s="103"/>
    </row>
    <row r="5" spans="1:13" ht="23.4" thickBot="1" x14ac:dyDescent="0.45">
      <c r="A5" s="104"/>
      <c r="B5" s="104"/>
      <c r="C5" s="104"/>
      <c r="D5" s="104"/>
      <c r="E5" s="104"/>
      <c r="F5" s="104"/>
      <c r="G5" s="104"/>
      <c r="H5" s="104"/>
      <c r="I5" s="104"/>
      <c r="J5" s="3"/>
      <c r="K5" s="93">
        <f>M44</f>
        <v>1398.9942648000001</v>
      </c>
      <c r="L5" s="94"/>
      <c r="M5" s="95"/>
    </row>
    <row r="6" spans="1:13" ht="51.75" customHeight="1" x14ac:dyDescent="0.3">
      <c r="A6" s="88" t="s">
        <v>0</v>
      </c>
      <c r="B6" s="85" t="s">
        <v>22</v>
      </c>
      <c r="C6" s="84" t="s">
        <v>52</v>
      </c>
      <c r="D6" s="84" t="s">
        <v>23</v>
      </c>
      <c r="E6" s="84" t="s">
        <v>9</v>
      </c>
      <c r="F6" s="96"/>
      <c r="G6" s="84" t="s">
        <v>10</v>
      </c>
      <c r="H6" s="84"/>
      <c r="I6" s="100" t="s">
        <v>24</v>
      </c>
      <c r="J6" s="84" t="s">
        <v>23</v>
      </c>
      <c r="K6" s="84" t="s">
        <v>9</v>
      </c>
      <c r="L6" s="84" t="s">
        <v>10</v>
      </c>
      <c r="M6" s="100" t="s">
        <v>24</v>
      </c>
    </row>
    <row r="7" spans="1:13" ht="55.5" customHeight="1" x14ac:dyDescent="0.3">
      <c r="A7" s="89"/>
      <c r="B7" s="86"/>
      <c r="C7" s="84"/>
      <c r="D7" s="84"/>
      <c r="E7" s="7" t="s">
        <v>11</v>
      </c>
      <c r="F7" s="7" t="s">
        <v>12</v>
      </c>
      <c r="G7" s="7" t="s">
        <v>11</v>
      </c>
      <c r="H7" s="7" t="s">
        <v>12</v>
      </c>
      <c r="I7" s="96"/>
      <c r="J7" s="84"/>
      <c r="K7" s="84"/>
      <c r="L7" s="84"/>
      <c r="M7" s="96"/>
    </row>
    <row r="8" spans="1:13" ht="20.399999999999999" customHeight="1" x14ac:dyDescent="0.3">
      <c r="A8" s="81" t="s">
        <v>0</v>
      </c>
      <c r="B8" s="8">
        <v>1</v>
      </c>
      <c r="C8" s="9">
        <v>2</v>
      </c>
      <c r="D8" s="9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27" x14ac:dyDescent="0.3">
      <c r="A9" s="75">
        <v>1</v>
      </c>
      <c r="B9" s="11" t="s">
        <v>5</v>
      </c>
      <c r="C9" s="12"/>
      <c r="D9" s="13"/>
      <c r="E9" s="14"/>
      <c r="F9" s="15"/>
      <c r="G9" s="10"/>
      <c r="H9" s="14"/>
      <c r="I9" s="15"/>
      <c r="J9" s="16"/>
      <c r="K9" s="16"/>
      <c r="L9" s="16"/>
      <c r="M9" s="16"/>
    </row>
    <row r="10" spans="1:13" ht="27" x14ac:dyDescent="0.3">
      <c r="A10" s="75">
        <v>1.1000000000000001</v>
      </c>
      <c r="B10" s="17" t="s">
        <v>26</v>
      </c>
      <c r="C10" s="18" t="s">
        <v>21</v>
      </c>
      <c r="D10" s="19">
        <v>1</v>
      </c>
      <c r="E10" s="19"/>
      <c r="F10" s="20">
        <f t="shared" ref="F10:F23" si="0">E10*D10</f>
        <v>0</v>
      </c>
      <c r="G10" s="21"/>
      <c r="H10" s="22">
        <f t="shared" ref="H10:H23" si="1">G10*D10</f>
        <v>0</v>
      </c>
      <c r="I10" s="23">
        <f t="shared" ref="I10:I24" si="2">H10+F10</f>
        <v>0</v>
      </c>
      <c r="J10" s="24">
        <f t="shared" ref="J10:J19" si="3">D10</f>
        <v>1</v>
      </c>
      <c r="K10" s="14">
        <f t="shared" ref="K10:K23" si="4">J10*E10</f>
        <v>0</v>
      </c>
      <c r="L10" s="14">
        <f t="shared" ref="L10:L23" si="5">J10*G10</f>
        <v>0</v>
      </c>
      <c r="M10" s="14">
        <f t="shared" ref="M10:M23" si="6">L10+K10</f>
        <v>0</v>
      </c>
    </row>
    <row r="11" spans="1:13" ht="43.8" x14ac:dyDescent="0.3">
      <c r="A11" s="75">
        <v>1.2</v>
      </c>
      <c r="B11" s="17" t="s">
        <v>72</v>
      </c>
      <c r="C11" s="18" t="s">
        <v>73</v>
      </c>
      <c r="D11" s="19">
        <v>20</v>
      </c>
      <c r="E11" s="19"/>
      <c r="F11" s="20">
        <f t="shared" si="0"/>
        <v>0</v>
      </c>
      <c r="G11" s="21"/>
      <c r="H11" s="22">
        <f t="shared" si="1"/>
        <v>0</v>
      </c>
      <c r="I11" s="23">
        <f t="shared" si="2"/>
        <v>0</v>
      </c>
      <c r="J11" s="24">
        <f t="shared" si="3"/>
        <v>20</v>
      </c>
      <c r="K11" s="14">
        <f t="shared" si="4"/>
        <v>0</v>
      </c>
      <c r="L11" s="14">
        <f t="shared" si="5"/>
        <v>0</v>
      </c>
      <c r="M11" s="14">
        <f t="shared" si="6"/>
        <v>0</v>
      </c>
    </row>
    <row r="12" spans="1:13" ht="32.4" customHeight="1" x14ac:dyDescent="0.3">
      <c r="A12" s="75">
        <v>1.3</v>
      </c>
      <c r="B12" s="17" t="s">
        <v>27</v>
      </c>
      <c r="C12" s="18" t="s">
        <v>21</v>
      </c>
      <c r="D12" s="19">
        <v>10</v>
      </c>
      <c r="E12" s="48"/>
      <c r="F12" s="20">
        <f t="shared" si="0"/>
        <v>0</v>
      </c>
      <c r="G12" s="21"/>
      <c r="H12" s="22">
        <f t="shared" si="1"/>
        <v>0</v>
      </c>
      <c r="I12" s="23">
        <f t="shared" si="2"/>
        <v>0</v>
      </c>
      <c r="J12" s="24"/>
      <c r="K12" s="14">
        <f t="shared" si="4"/>
        <v>0</v>
      </c>
      <c r="L12" s="14">
        <f t="shared" si="5"/>
        <v>0</v>
      </c>
      <c r="M12" s="14">
        <f t="shared" si="6"/>
        <v>0</v>
      </c>
    </row>
    <row r="13" spans="1:13" ht="27" x14ac:dyDescent="0.3">
      <c r="A13" s="75">
        <v>1.4</v>
      </c>
      <c r="B13" s="46" t="s">
        <v>28</v>
      </c>
      <c r="C13" s="18" t="s">
        <v>21</v>
      </c>
      <c r="D13" s="19">
        <v>4</v>
      </c>
      <c r="E13" s="48"/>
      <c r="F13" s="20">
        <f>E13*D13</f>
        <v>0</v>
      </c>
      <c r="G13" s="21"/>
      <c r="H13" s="22">
        <f>G13*D13</f>
        <v>0</v>
      </c>
      <c r="I13" s="23">
        <f>H13+F13</f>
        <v>0</v>
      </c>
      <c r="J13" s="24">
        <f>D13</f>
        <v>4</v>
      </c>
      <c r="K13" s="14">
        <f>J13*E13</f>
        <v>0</v>
      </c>
      <c r="L13" s="14">
        <f>J13*G13</f>
        <v>0</v>
      </c>
      <c r="M13" s="14">
        <f>L13+K13</f>
        <v>0</v>
      </c>
    </row>
    <row r="14" spans="1:13" ht="27" x14ac:dyDescent="0.3">
      <c r="A14" s="75">
        <v>1.5</v>
      </c>
      <c r="B14" s="46" t="s">
        <v>42</v>
      </c>
      <c r="C14" s="18" t="s">
        <v>21</v>
      </c>
      <c r="D14" s="19">
        <v>6</v>
      </c>
      <c r="E14" s="48"/>
      <c r="F14" s="20">
        <f>E14*D14</f>
        <v>0</v>
      </c>
      <c r="G14" s="21"/>
      <c r="H14" s="22">
        <f>G14*D14</f>
        <v>0</v>
      </c>
      <c r="I14" s="23">
        <f>H14+F14</f>
        <v>0</v>
      </c>
      <c r="J14" s="24"/>
      <c r="K14" s="14">
        <f>J14*E14</f>
        <v>0</v>
      </c>
      <c r="L14" s="14">
        <f>J14*G14</f>
        <v>0</v>
      </c>
      <c r="M14" s="14">
        <f>L14+K14</f>
        <v>0</v>
      </c>
    </row>
    <row r="15" spans="1:13" ht="33.6" x14ac:dyDescent="0.3">
      <c r="A15" s="75">
        <v>1.6</v>
      </c>
      <c r="B15" s="17" t="s">
        <v>50</v>
      </c>
      <c r="C15" s="18" t="s">
        <v>51</v>
      </c>
      <c r="D15" s="19">
        <v>50</v>
      </c>
      <c r="E15" s="19"/>
      <c r="F15" s="20">
        <f>E15*D15</f>
        <v>0</v>
      </c>
      <c r="G15" s="21"/>
      <c r="H15" s="22">
        <f>G15*D15</f>
        <v>0</v>
      </c>
      <c r="I15" s="23">
        <f>H15+F15</f>
        <v>0</v>
      </c>
      <c r="J15" s="42"/>
      <c r="K15" s="43"/>
      <c r="L15" s="44">
        <f>J15*G15</f>
        <v>0</v>
      </c>
      <c r="M15" s="45"/>
    </row>
    <row r="16" spans="1:13" ht="27" x14ac:dyDescent="0.3">
      <c r="A16" s="75">
        <v>1.7</v>
      </c>
      <c r="B16" s="47" t="s">
        <v>44</v>
      </c>
      <c r="C16" s="18"/>
      <c r="D16" s="19"/>
      <c r="E16" s="48"/>
      <c r="F16" s="61">
        <f>SUM(F10:F15)</f>
        <v>0</v>
      </c>
      <c r="G16" s="62"/>
      <c r="H16" s="61">
        <f>SUM(H10:H15)</f>
        <v>0</v>
      </c>
      <c r="I16" s="61">
        <f>SUM(I10:I15)</f>
        <v>0</v>
      </c>
      <c r="J16" s="42"/>
      <c r="K16" s="43">
        <f>J16*E16</f>
        <v>0</v>
      </c>
      <c r="L16" s="44"/>
      <c r="M16" s="45"/>
    </row>
    <row r="17" spans="1:15" ht="27" x14ac:dyDescent="0.3">
      <c r="A17" s="75">
        <v>2</v>
      </c>
      <c r="B17" s="53" t="s">
        <v>49</v>
      </c>
      <c r="C17" s="56"/>
      <c r="D17" s="48"/>
      <c r="E17" s="48"/>
      <c r="F17" s="49"/>
      <c r="G17" s="50"/>
      <c r="H17" s="51"/>
      <c r="I17" s="57"/>
      <c r="J17" s="58"/>
      <c r="K17" s="59"/>
      <c r="L17" s="14"/>
      <c r="M17" s="14"/>
    </row>
    <row r="18" spans="1:15" ht="33" x14ac:dyDescent="0.3">
      <c r="A18" s="75">
        <v>2.1</v>
      </c>
      <c r="B18" s="46" t="s">
        <v>13</v>
      </c>
      <c r="C18" s="56" t="s">
        <v>25</v>
      </c>
      <c r="D18" s="48">
        <v>80</v>
      </c>
      <c r="E18" s="48"/>
      <c r="F18" s="49">
        <f t="shared" si="0"/>
        <v>0</v>
      </c>
      <c r="G18" s="50"/>
      <c r="H18" s="51">
        <f t="shared" si="1"/>
        <v>0</v>
      </c>
      <c r="I18" s="57">
        <f t="shared" si="2"/>
        <v>0</v>
      </c>
      <c r="J18" s="58">
        <f t="shared" si="3"/>
        <v>80</v>
      </c>
      <c r="K18" s="59">
        <f t="shared" si="4"/>
        <v>0</v>
      </c>
      <c r="L18" s="14">
        <f t="shared" si="5"/>
        <v>0</v>
      </c>
      <c r="M18" s="14">
        <f t="shared" si="6"/>
        <v>0</v>
      </c>
    </row>
    <row r="19" spans="1:15" ht="33" x14ac:dyDescent="0.3">
      <c r="A19" s="75">
        <v>2.2000000000000002</v>
      </c>
      <c r="B19" s="17" t="s">
        <v>43</v>
      </c>
      <c r="C19" s="18" t="s">
        <v>29</v>
      </c>
      <c r="D19" s="19">
        <v>1</v>
      </c>
      <c r="E19" s="19"/>
      <c r="F19" s="20">
        <f t="shared" si="0"/>
        <v>0</v>
      </c>
      <c r="G19" s="21"/>
      <c r="H19" s="22">
        <f t="shared" si="1"/>
        <v>0</v>
      </c>
      <c r="I19" s="23">
        <f t="shared" si="2"/>
        <v>0</v>
      </c>
      <c r="J19" s="24">
        <f t="shared" si="3"/>
        <v>1</v>
      </c>
      <c r="K19" s="14">
        <f t="shared" si="4"/>
        <v>0</v>
      </c>
      <c r="L19" s="14">
        <f t="shared" si="5"/>
        <v>0</v>
      </c>
      <c r="M19" s="14">
        <f t="shared" si="6"/>
        <v>0</v>
      </c>
    </row>
    <row r="20" spans="1:15" ht="27" x14ac:dyDescent="0.3">
      <c r="A20" s="75">
        <v>2.2999999999999998</v>
      </c>
      <c r="B20" s="64" t="s">
        <v>1</v>
      </c>
      <c r="C20" s="18"/>
      <c r="D20" s="19"/>
      <c r="E20" s="19"/>
      <c r="F20" s="20"/>
      <c r="G20" s="21"/>
      <c r="H20" s="22"/>
      <c r="I20" s="23"/>
      <c r="J20" s="24"/>
      <c r="K20" s="14"/>
      <c r="L20" s="14"/>
      <c r="M20" s="14"/>
    </row>
    <row r="21" spans="1:15" ht="27" x14ac:dyDescent="0.3">
      <c r="A21" s="75">
        <v>2.4</v>
      </c>
      <c r="B21" s="46" t="s">
        <v>19</v>
      </c>
      <c r="C21" s="56" t="s">
        <v>2</v>
      </c>
      <c r="D21" s="48">
        <v>1</v>
      </c>
      <c r="E21" s="48"/>
      <c r="F21" s="20">
        <f t="shared" si="0"/>
        <v>0</v>
      </c>
      <c r="G21" s="21"/>
      <c r="H21" s="22">
        <f t="shared" si="1"/>
        <v>0</v>
      </c>
      <c r="I21" s="23">
        <f t="shared" si="2"/>
        <v>0</v>
      </c>
      <c r="J21" s="24"/>
      <c r="K21" s="14">
        <f t="shared" si="4"/>
        <v>0</v>
      </c>
      <c r="L21" s="14">
        <f t="shared" si="5"/>
        <v>0</v>
      </c>
      <c r="M21" s="14">
        <f t="shared" si="6"/>
        <v>0</v>
      </c>
    </row>
    <row r="22" spans="1:15" ht="27" x14ac:dyDescent="0.3">
      <c r="A22" s="75">
        <v>2.5</v>
      </c>
      <c r="B22" s="46" t="s">
        <v>20</v>
      </c>
      <c r="C22" s="56" t="s">
        <v>2</v>
      </c>
      <c r="D22" s="48">
        <v>1</v>
      </c>
      <c r="E22" s="48"/>
      <c r="F22" s="20">
        <f t="shared" si="0"/>
        <v>0</v>
      </c>
      <c r="G22" s="21"/>
      <c r="H22" s="22">
        <f t="shared" si="1"/>
        <v>0</v>
      </c>
      <c r="I22" s="23">
        <f t="shared" si="2"/>
        <v>0</v>
      </c>
      <c r="J22" s="24"/>
      <c r="K22" s="14"/>
      <c r="L22" s="14">
        <f t="shared" si="5"/>
        <v>0</v>
      </c>
      <c r="M22" s="14"/>
    </row>
    <row r="23" spans="1:15" ht="27" x14ac:dyDescent="0.3">
      <c r="A23" s="75">
        <v>2.6</v>
      </c>
      <c r="B23" s="46" t="s">
        <v>18</v>
      </c>
      <c r="C23" s="56" t="s">
        <v>3</v>
      </c>
      <c r="D23" s="48">
        <v>1</v>
      </c>
      <c r="E23" s="48"/>
      <c r="F23" s="20">
        <f t="shared" si="0"/>
        <v>0</v>
      </c>
      <c r="G23" s="21"/>
      <c r="H23" s="22">
        <f t="shared" si="1"/>
        <v>0</v>
      </c>
      <c r="I23" s="23">
        <f t="shared" si="2"/>
        <v>0</v>
      </c>
      <c r="J23" s="24"/>
      <c r="K23" s="14">
        <f t="shared" si="4"/>
        <v>0</v>
      </c>
      <c r="L23" s="14">
        <f t="shared" si="5"/>
        <v>0</v>
      </c>
      <c r="M23" s="14">
        <f t="shared" si="6"/>
        <v>0</v>
      </c>
    </row>
    <row r="24" spans="1:15" ht="33.75" customHeight="1" x14ac:dyDescent="0.3">
      <c r="A24" s="76">
        <v>2.7</v>
      </c>
      <c r="B24" s="60" t="s">
        <v>45</v>
      </c>
      <c r="C24" s="54"/>
      <c r="D24" s="55"/>
      <c r="E24" s="55"/>
      <c r="F24" s="63">
        <f>SUM(F18:F23)</f>
        <v>0</v>
      </c>
      <c r="G24" s="63"/>
      <c r="H24" s="63">
        <f>SUM(H18:H23)</f>
        <v>0</v>
      </c>
      <c r="I24" s="63">
        <f t="shared" si="2"/>
        <v>0</v>
      </c>
      <c r="J24" s="52"/>
      <c r="K24" s="52">
        <v>19959.400000000001</v>
      </c>
      <c r="L24" s="16"/>
      <c r="M24" s="6"/>
    </row>
    <row r="25" spans="1:15" ht="28.8" x14ac:dyDescent="0.3">
      <c r="A25" s="75">
        <v>3</v>
      </c>
      <c r="B25" s="29" t="s">
        <v>48</v>
      </c>
      <c r="C25" s="28"/>
      <c r="D25" s="30"/>
      <c r="E25" s="14"/>
      <c r="F25" s="14"/>
      <c r="G25" s="14"/>
      <c r="H25" s="14"/>
      <c r="I25" s="31"/>
      <c r="J25" s="24"/>
      <c r="K25" s="14"/>
      <c r="L25" s="14"/>
      <c r="M25" s="14"/>
    </row>
    <row r="26" spans="1:15" ht="33.6" x14ac:dyDescent="0.3">
      <c r="A26" s="75">
        <v>3.1</v>
      </c>
      <c r="B26" s="17" t="s">
        <v>15</v>
      </c>
      <c r="C26" s="18" t="s">
        <v>30</v>
      </c>
      <c r="D26" s="19">
        <f>107*0.3*0.2</f>
        <v>6.4200000000000008</v>
      </c>
      <c r="E26" s="19"/>
      <c r="F26" s="20"/>
      <c r="G26" s="21"/>
      <c r="H26" s="22">
        <f t="shared" ref="H26:H33" si="7">D26*G26</f>
        <v>0</v>
      </c>
      <c r="I26" s="23">
        <f>H26+F26</f>
        <v>0</v>
      </c>
      <c r="J26" s="22"/>
      <c r="K26" s="6">
        <f t="shared" ref="K26:K33" si="8">J26+H26+F26</f>
        <v>0</v>
      </c>
      <c r="L26" s="19">
        <f t="shared" ref="L26:L33" si="9">D26</f>
        <v>6.4200000000000008</v>
      </c>
      <c r="M26" s="6"/>
      <c r="O26" s="83"/>
    </row>
    <row r="27" spans="1:15" ht="34.200000000000003" x14ac:dyDescent="0.35">
      <c r="A27" s="75">
        <v>3.2</v>
      </c>
      <c r="B27" s="32" t="s">
        <v>31</v>
      </c>
      <c r="C27" s="18" t="s">
        <v>30</v>
      </c>
      <c r="D27" s="19">
        <f>D26</f>
        <v>6.4200000000000008</v>
      </c>
      <c r="E27" s="19"/>
      <c r="F27" s="20"/>
      <c r="G27" s="21"/>
      <c r="H27" s="22">
        <f t="shared" si="7"/>
        <v>0</v>
      </c>
      <c r="I27" s="23">
        <f t="shared" ref="I27:I48" si="10">H27+F27</f>
        <v>0</v>
      </c>
      <c r="J27" s="22"/>
      <c r="K27" s="6">
        <f t="shared" si="8"/>
        <v>0</v>
      </c>
      <c r="L27" s="19">
        <f t="shared" si="9"/>
        <v>6.4200000000000008</v>
      </c>
      <c r="M27" s="6"/>
      <c r="O27" s="83"/>
    </row>
    <row r="28" spans="1:15" ht="33.6" x14ac:dyDescent="0.3">
      <c r="A28" s="75">
        <v>3.3</v>
      </c>
      <c r="B28" s="32" t="s">
        <v>32</v>
      </c>
      <c r="C28" s="18" t="s">
        <v>30</v>
      </c>
      <c r="D28" s="19">
        <f>107*0.3*0.2</f>
        <v>6.4200000000000008</v>
      </c>
      <c r="E28" s="19"/>
      <c r="F28" s="20"/>
      <c r="G28" s="21"/>
      <c r="H28" s="22">
        <f t="shared" si="7"/>
        <v>0</v>
      </c>
      <c r="I28" s="23">
        <f t="shared" si="10"/>
        <v>0</v>
      </c>
      <c r="J28" s="22"/>
      <c r="K28" s="6">
        <f t="shared" si="8"/>
        <v>0</v>
      </c>
      <c r="L28" s="19">
        <f t="shared" si="9"/>
        <v>6.4200000000000008</v>
      </c>
      <c r="M28" s="6"/>
    </row>
    <row r="29" spans="1:15" ht="33.6" x14ac:dyDescent="0.3">
      <c r="A29" s="75">
        <v>3.4</v>
      </c>
      <c r="B29" s="32" t="s">
        <v>33</v>
      </c>
      <c r="C29" s="18" t="s">
        <v>30</v>
      </c>
      <c r="D29" s="19">
        <f>D27+D28</f>
        <v>12.840000000000002</v>
      </c>
      <c r="E29" s="21"/>
      <c r="F29" s="20">
        <f>E29*D29</f>
        <v>0</v>
      </c>
      <c r="G29" s="21"/>
      <c r="H29" s="22"/>
      <c r="I29" s="23">
        <f t="shared" si="10"/>
        <v>0</v>
      </c>
      <c r="J29" s="22">
        <f>I29*D29</f>
        <v>0</v>
      </c>
      <c r="K29" s="6">
        <f t="shared" si="8"/>
        <v>0</v>
      </c>
      <c r="L29" s="19">
        <f t="shared" si="9"/>
        <v>12.840000000000002</v>
      </c>
      <c r="M29" s="6">
        <f>F29</f>
        <v>0</v>
      </c>
    </row>
    <row r="30" spans="1:15" ht="28.8" x14ac:dyDescent="0.3">
      <c r="A30" s="75">
        <v>3.5</v>
      </c>
      <c r="B30" s="32" t="s">
        <v>34</v>
      </c>
      <c r="C30" s="28" t="s">
        <v>35</v>
      </c>
      <c r="D30" s="19">
        <f>D29*0.4</f>
        <v>5.136000000000001</v>
      </c>
      <c r="E30" s="21"/>
      <c r="F30" s="20">
        <f>E30*D30</f>
        <v>0</v>
      </c>
      <c r="G30" s="21"/>
      <c r="H30" s="22"/>
      <c r="I30" s="23">
        <f t="shared" si="10"/>
        <v>0</v>
      </c>
      <c r="J30" s="22">
        <f>I30*D30</f>
        <v>0</v>
      </c>
      <c r="K30" s="6">
        <f t="shared" si="8"/>
        <v>0</v>
      </c>
      <c r="L30" s="19">
        <f t="shared" si="9"/>
        <v>5.136000000000001</v>
      </c>
      <c r="M30" s="6">
        <f>F30</f>
        <v>0</v>
      </c>
    </row>
    <row r="31" spans="1:15" ht="32.4" x14ac:dyDescent="0.3">
      <c r="A31" s="75">
        <v>3.6</v>
      </c>
      <c r="B31" s="32" t="s">
        <v>36</v>
      </c>
      <c r="C31" s="25" t="s">
        <v>25</v>
      </c>
      <c r="D31" s="19">
        <f>107*0.9</f>
        <v>96.3</v>
      </c>
      <c r="E31" s="21"/>
      <c r="F31" s="20">
        <f>E31*D31</f>
        <v>0</v>
      </c>
      <c r="G31" s="21"/>
      <c r="H31" s="22">
        <f>D31*G31</f>
        <v>0</v>
      </c>
      <c r="I31" s="23">
        <f t="shared" si="10"/>
        <v>0</v>
      </c>
      <c r="J31" s="22">
        <f>I31*D31</f>
        <v>0</v>
      </c>
      <c r="K31" s="6">
        <f t="shared" si="8"/>
        <v>0</v>
      </c>
      <c r="L31" s="19">
        <f t="shared" si="9"/>
        <v>96.3</v>
      </c>
      <c r="M31" s="6">
        <f>F31</f>
        <v>0</v>
      </c>
    </row>
    <row r="32" spans="1:15" ht="33" x14ac:dyDescent="0.3">
      <c r="A32" s="75">
        <v>3.7</v>
      </c>
      <c r="B32" s="32" t="s">
        <v>75</v>
      </c>
      <c r="C32" s="18" t="s">
        <v>25</v>
      </c>
      <c r="D32" s="19">
        <v>3.3</v>
      </c>
      <c r="E32" s="21"/>
      <c r="F32" s="20">
        <f>E32*D32</f>
        <v>0</v>
      </c>
      <c r="G32" s="21"/>
      <c r="H32" s="22">
        <f>G32*D32</f>
        <v>0</v>
      </c>
      <c r="I32" s="23">
        <f t="shared" si="10"/>
        <v>0</v>
      </c>
      <c r="J32" s="33"/>
      <c r="K32" s="6">
        <f t="shared" si="8"/>
        <v>0</v>
      </c>
      <c r="L32" s="34"/>
      <c r="M32" s="34"/>
    </row>
    <row r="33" spans="1:13" ht="27" x14ac:dyDescent="0.3">
      <c r="A33" s="75">
        <v>3.8</v>
      </c>
      <c r="B33" s="17" t="s">
        <v>4</v>
      </c>
      <c r="C33" s="25"/>
      <c r="D33" s="19">
        <v>1</v>
      </c>
      <c r="E33" s="26"/>
      <c r="F33" s="20"/>
      <c r="G33" s="27"/>
      <c r="H33" s="22">
        <f t="shared" si="7"/>
        <v>0</v>
      </c>
      <c r="I33" s="23">
        <f t="shared" si="10"/>
        <v>0</v>
      </c>
      <c r="J33" s="22">
        <f>I33*D33</f>
        <v>0</v>
      </c>
      <c r="K33" s="6">
        <f t="shared" si="8"/>
        <v>0</v>
      </c>
      <c r="L33" s="19">
        <f t="shared" si="9"/>
        <v>1</v>
      </c>
      <c r="M33" s="6"/>
    </row>
    <row r="34" spans="1:13" ht="40.950000000000003" customHeight="1" x14ac:dyDescent="0.3">
      <c r="A34" s="75">
        <v>3.9</v>
      </c>
      <c r="B34" s="60" t="s">
        <v>46</v>
      </c>
      <c r="C34" s="10"/>
      <c r="D34" s="15"/>
      <c r="E34" s="15"/>
      <c r="F34" s="35">
        <f>SUM(F26:F33)</f>
        <v>0</v>
      </c>
      <c r="G34" s="35"/>
      <c r="H34" s="35">
        <f>SUM(H26:H33)</f>
        <v>0</v>
      </c>
      <c r="I34" s="35">
        <f>H34+F34</f>
        <v>0</v>
      </c>
      <c r="J34" s="16"/>
      <c r="K34" s="14">
        <f>SUM(K10:K33)</f>
        <v>19959.400000000001</v>
      </c>
      <c r="L34" s="14">
        <f>SUM(L10:L33)</f>
        <v>134.536</v>
      </c>
      <c r="M34" s="14">
        <f>SUM(M10:M33)</f>
        <v>0</v>
      </c>
    </row>
    <row r="35" spans="1:13" ht="40.950000000000003" customHeight="1" x14ac:dyDescent="0.3">
      <c r="A35" s="75">
        <v>4</v>
      </c>
      <c r="B35" s="74" t="s">
        <v>62</v>
      </c>
      <c r="C35" s="10"/>
      <c r="D35" s="15"/>
      <c r="E35" s="15"/>
      <c r="F35" s="35"/>
      <c r="G35" s="35"/>
      <c r="H35" s="72"/>
      <c r="I35" s="35"/>
      <c r="J35" s="16"/>
      <c r="K35" s="14"/>
      <c r="L35" s="14"/>
      <c r="M35" s="14"/>
    </row>
    <row r="36" spans="1:13" ht="33.75" customHeight="1" x14ac:dyDescent="0.3">
      <c r="A36" s="75">
        <v>4.0999999999999996</v>
      </c>
      <c r="B36" s="73" t="s">
        <v>62</v>
      </c>
      <c r="C36" s="65" t="s">
        <v>53</v>
      </c>
      <c r="D36" s="19">
        <v>16</v>
      </c>
      <c r="E36" s="21"/>
      <c r="F36" s="20"/>
      <c r="G36" s="21"/>
      <c r="H36" s="22">
        <f>G36*D36</f>
        <v>0</v>
      </c>
      <c r="I36" s="23">
        <f t="shared" si="10"/>
        <v>0</v>
      </c>
      <c r="J36" s="67"/>
      <c r="K36" s="67">
        <f t="shared" ref="K36:K48" si="11">J36+H36+F36</f>
        <v>0</v>
      </c>
      <c r="L36" s="16"/>
      <c r="M36" s="6"/>
    </row>
    <row r="37" spans="1:13" ht="38.4" x14ac:dyDescent="0.3">
      <c r="A37" s="75">
        <v>4.2</v>
      </c>
      <c r="B37" s="73" t="s">
        <v>63</v>
      </c>
      <c r="C37" s="65" t="s">
        <v>54</v>
      </c>
      <c r="D37" s="19">
        <f>9*0.3*0.3*0.4</f>
        <v>0.32400000000000001</v>
      </c>
      <c r="E37" s="21"/>
      <c r="F37" s="20"/>
      <c r="G37" s="21"/>
      <c r="H37" s="22">
        <f>G37*D37</f>
        <v>0</v>
      </c>
      <c r="I37" s="23">
        <f t="shared" si="10"/>
        <v>0</v>
      </c>
      <c r="J37" s="67"/>
      <c r="K37" s="67">
        <f>J37+H37+F37</f>
        <v>0</v>
      </c>
      <c r="L37" s="16"/>
      <c r="M37" s="38">
        <f>K34*C50</f>
        <v>997.97000000000014</v>
      </c>
    </row>
    <row r="38" spans="1:13" ht="32.4" x14ac:dyDescent="0.3">
      <c r="A38" s="75">
        <v>4.3</v>
      </c>
      <c r="B38" s="73" t="s">
        <v>64</v>
      </c>
      <c r="C38" s="68" t="s">
        <v>55</v>
      </c>
      <c r="D38" s="19">
        <v>132</v>
      </c>
      <c r="E38" s="21"/>
      <c r="F38" s="20">
        <f t="shared" ref="F38:F43" si="12">E38*D38</f>
        <v>0</v>
      </c>
      <c r="G38" s="21"/>
      <c r="H38" s="22"/>
      <c r="I38" s="23">
        <f t="shared" si="10"/>
        <v>0</v>
      </c>
      <c r="J38" s="67">
        <f t="shared" ref="J38:J43" si="13">F38*0.05</f>
        <v>0</v>
      </c>
      <c r="K38" s="67">
        <f t="shared" si="11"/>
        <v>0</v>
      </c>
      <c r="L38" s="39"/>
      <c r="M38" s="14">
        <f>SUM(M34:M37)</f>
        <v>997.97000000000014</v>
      </c>
    </row>
    <row r="39" spans="1:13" ht="32.4" x14ac:dyDescent="0.3">
      <c r="A39" s="75">
        <v>4.4000000000000004</v>
      </c>
      <c r="B39" s="73" t="s">
        <v>65</v>
      </c>
      <c r="C39" s="68" t="s">
        <v>55</v>
      </c>
      <c r="D39" s="19">
        <v>24.3</v>
      </c>
      <c r="E39" s="21"/>
      <c r="F39" s="20">
        <f t="shared" si="12"/>
        <v>0</v>
      </c>
      <c r="G39" s="21"/>
      <c r="H39" s="22"/>
      <c r="I39" s="23">
        <f t="shared" si="10"/>
        <v>0</v>
      </c>
      <c r="J39" s="67">
        <f t="shared" si="13"/>
        <v>0</v>
      </c>
      <c r="K39" s="67">
        <f t="shared" si="11"/>
        <v>0</v>
      </c>
      <c r="L39" s="16"/>
      <c r="M39" s="38">
        <f>M38*C52</f>
        <v>79.837600000000009</v>
      </c>
    </row>
    <row r="40" spans="1:13" ht="37.200000000000003" x14ac:dyDescent="0.3">
      <c r="A40" s="75">
        <v>4.5</v>
      </c>
      <c r="B40" s="73" t="s">
        <v>56</v>
      </c>
      <c r="C40" s="65" t="s">
        <v>53</v>
      </c>
      <c r="D40" s="19">
        <f>4.5*4.5*1.1</f>
        <v>22.275000000000002</v>
      </c>
      <c r="E40" s="21"/>
      <c r="F40" s="20"/>
      <c r="G40" s="21"/>
      <c r="H40" s="22">
        <f>G40*D40</f>
        <v>0</v>
      </c>
      <c r="I40" s="23">
        <f t="shared" si="10"/>
        <v>0</v>
      </c>
      <c r="J40" s="67"/>
      <c r="K40" s="67">
        <f t="shared" si="11"/>
        <v>0</v>
      </c>
      <c r="L40" s="16"/>
      <c r="M40" s="40">
        <f>SUM(M38:M39)</f>
        <v>1077.8076000000001</v>
      </c>
    </row>
    <row r="41" spans="1:13" ht="37.200000000000003" x14ac:dyDescent="0.3">
      <c r="A41" s="75">
        <v>4.5999999999999996</v>
      </c>
      <c r="B41" s="73" t="s">
        <v>57</v>
      </c>
      <c r="C41" s="65" t="s">
        <v>53</v>
      </c>
      <c r="D41" s="19">
        <f>5*5*1.15</f>
        <v>28.749999999999996</v>
      </c>
      <c r="E41" s="21"/>
      <c r="F41" s="20">
        <f t="shared" ref="F41:F42" si="14">E41*D41</f>
        <v>0</v>
      </c>
      <c r="G41" s="21"/>
      <c r="H41" s="22"/>
      <c r="I41" s="23">
        <f t="shared" si="10"/>
        <v>0</v>
      </c>
      <c r="J41" s="67">
        <f t="shared" ref="J41:J42" si="15">F41*0.05</f>
        <v>0</v>
      </c>
      <c r="K41" s="67">
        <f t="shared" si="11"/>
        <v>0</v>
      </c>
      <c r="L41" s="16"/>
      <c r="M41" s="38">
        <f>M40*C54</f>
        <v>107.78076000000001</v>
      </c>
    </row>
    <row r="42" spans="1:13" ht="37.200000000000003" x14ac:dyDescent="0.3">
      <c r="A42" s="75">
        <v>4.7</v>
      </c>
      <c r="B42" s="73" t="s">
        <v>58</v>
      </c>
      <c r="C42" s="65" t="s">
        <v>53</v>
      </c>
      <c r="D42" s="19">
        <v>2.4</v>
      </c>
      <c r="E42" s="21"/>
      <c r="F42" s="20">
        <f t="shared" si="14"/>
        <v>0</v>
      </c>
      <c r="G42" s="21"/>
      <c r="H42" s="22"/>
      <c r="I42" s="23">
        <f t="shared" si="10"/>
        <v>0</v>
      </c>
      <c r="J42" s="67">
        <f t="shared" si="15"/>
        <v>0</v>
      </c>
      <c r="K42" s="67">
        <f t="shared" si="11"/>
        <v>0</v>
      </c>
      <c r="L42" s="16"/>
      <c r="M42" s="40">
        <f>SUM(M40:M41)</f>
        <v>1185.5883600000002</v>
      </c>
    </row>
    <row r="43" spans="1:13" ht="32.4" x14ac:dyDescent="0.3">
      <c r="A43" s="75">
        <v>4.8</v>
      </c>
      <c r="B43" s="73" t="s">
        <v>59</v>
      </c>
      <c r="C43" s="68" t="s">
        <v>60</v>
      </c>
      <c r="D43" s="19">
        <v>5</v>
      </c>
      <c r="E43" s="21"/>
      <c r="F43" s="20">
        <f t="shared" si="12"/>
        <v>0</v>
      </c>
      <c r="G43" s="21"/>
      <c r="H43" s="22"/>
      <c r="I43" s="23">
        <f t="shared" si="10"/>
        <v>0</v>
      </c>
      <c r="J43" s="67">
        <f t="shared" si="13"/>
        <v>0</v>
      </c>
      <c r="K43" s="67">
        <f t="shared" si="11"/>
        <v>0</v>
      </c>
      <c r="L43" s="16"/>
      <c r="M43" s="38">
        <f>M42*C56</f>
        <v>213.40590480000003</v>
      </c>
    </row>
    <row r="44" spans="1:13" ht="31.2" customHeight="1" x14ac:dyDescent="0.3">
      <c r="A44" s="75">
        <v>4.9000000000000004</v>
      </c>
      <c r="B44" s="73" t="s">
        <v>66</v>
      </c>
      <c r="C44" s="65" t="s">
        <v>53</v>
      </c>
      <c r="D44" s="19">
        <v>30</v>
      </c>
      <c r="E44" s="21"/>
      <c r="F44" s="20"/>
      <c r="G44" s="21"/>
      <c r="H44" s="22">
        <f>G44*D44</f>
        <v>0</v>
      </c>
      <c r="I44" s="23">
        <f t="shared" si="10"/>
        <v>0</v>
      </c>
      <c r="J44" s="67"/>
      <c r="K44" s="67">
        <f t="shared" si="11"/>
        <v>0</v>
      </c>
      <c r="L44" s="16"/>
      <c r="M44" s="40">
        <f>SUM(M42:M43)</f>
        <v>1398.9942648000001</v>
      </c>
    </row>
    <row r="45" spans="1:13" ht="32.4" x14ac:dyDescent="0.3">
      <c r="A45" s="77">
        <v>4.0999999999999996</v>
      </c>
      <c r="B45" s="73" t="s">
        <v>67</v>
      </c>
      <c r="C45" s="69" t="s">
        <v>61</v>
      </c>
      <c r="D45" s="19">
        <v>1</v>
      </c>
      <c r="E45" s="21"/>
      <c r="F45" s="20">
        <f>E45*D45</f>
        <v>0</v>
      </c>
      <c r="G45" s="21"/>
      <c r="H45" s="22"/>
      <c r="I45" s="23">
        <f t="shared" si="10"/>
        <v>0</v>
      </c>
      <c r="J45" s="67">
        <f t="shared" ref="J45:J48" si="16">F45*0.05</f>
        <v>0</v>
      </c>
      <c r="K45" s="67">
        <f t="shared" si="11"/>
        <v>0</v>
      </c>
    </row>
    <row r="46" spans="1:13" ht="32.4" x14ac:dyDescent="0.3">
      <c r="A46" s="75">
        <v>4.1100000000000003</v>
      </c>
      <c r="B46" s="73" t="s">
        <v>68</v>
      </c>
      <c r="C46" s="69" t="s">
        <v>61</v>
      </c>
      <c r="D46" s="19">
        <v>4</v>
      </c>
      <c r="E46" s="21"/>
      <c r="F46" s="20">
        <f>E46*D46</f>
        <v>0</v>
      </c>
      <c r="G46" s="21"/>
      <c r="H46" s="22"/>
      <c r="I46" s="23">
        <f t="shared" si="10"/>
        <v>0</v>
      </c>
      <c r="J46" s="67">
        <f t="shared" si="16"/>
        <v>0</v>
      </c>
      <c r="K46" s="67">
        <f t="shared" si="11"/>
        <v>0</v>
      </c>
    </row>
    <row r="47" spans="1:13" ht="32.4" x14ac:dyDescent="0.3">
      <c r="A47" s="75">
        <v>4.12</v>
      </c>
      <c r="B47" s="73" t="s">
        <v>69</v>
      </c>
      <c r="C47" s="68" t="s">
        <v>60</v>
      </c>
      <c r="D47" s="19">
        <v>20</v>
      </c>
      <c r="E47" s="21"/>
      <c r="F47" s="20">
        <f>E47*D47</f>
        <v>0</v>
      </c>
      <c r="G47" s="21"/>
      <c r="H47" s="22"/>
      <c r="I47" s="23">
        <f t="shared" si="10"/>
        <v>0</v>
      </c>
      <c r="J47" s="67">
        <f t="shared" si="16"/>
        <v>0</v>
      </c>
      <c r="K47" s="67">
        <f t="shared" si="11"/>
        <v>0</v>
      </c>
    </row>
    <row r="48" spans="1:13" ht="28.8" x14ac:dyDescent="0.3">
      <c r="A48" s="76"/>
      <c r="B48" s="60" t="s">
        <v>70</v>
      </c>
      <c r="C48" s="68"/>
      <c r="D48" s="66"/>
      <c r="E48" s="70"/>
      <c r="F48" s="70">
        <f>SUM(F37:F47)</f>
        <v>0</v>
      </c>
      <c r="G48" s="70"/>
      <c r="H48" s="70">
        <f>SUM(H36:H47)</f>
        <v>0</v>
      </c>
      <c r="I48" s="67">
        <f t="shared" si="10"/>
        <v>0</v>
      </c>
      <c r="J48" s="67">
        <f t="shared" si="16"/>
        <v>0</v>
      </c>
      <c r="K48" s="67">
        <f t="shared" si="11"/>
        <v>0</v>
      </c>
    </row>
    <row r="49" spans="1:11" ht="28.2" x14ac:dyDescent="0.3">
      <c r="A49" s="76">
        <v>5</v>
      </c>
      <c r="B49" s="9" t="s">
        <v>47</v>
      </c>
      <c r="C49" s="71"/>
      <c r="D49" s="55"/>
      <c r="E49" s="55"/>
      <c r="F49" s="63">
        <f>F16+F24+F34+F48</f>
        <v>0</v>
      </c>
      <c r="G49" s="63"/>
      <c r="H49" s="63">
        <f>H16+H24+H34+H48</f>
        <v>0</v>
      </c>
      <c r="I49" s="63">
        <f t="shared" ref="I49" si="17">H49+F49</f>
        <v>0</v>
      </c>
      <c r="J49" s="52"/>
      <c r="K49" s="52">
        <v>19959.400000000001</v>
      </c>
    </row>
    <row r="50" spans="1:11" ht="28.2" x14ac:dyDescent="0.3">
      <c r="A50" s="75">
        <v>6</v>
      </c>
      <c r="B50" s="36" t="s">
        <v>38</v>
      </c>
      <c r="C50" s="37">
        <v>0.05</v>
      </c>
      <c r="D50" s="15"/>
      <c r="E50" s="15"/>
      <c r="F50" s="15"/>
      <c r="G50" s="15"/>
      <c r="H50" s="15"/>
      <c r="I50" s="23">
        <f>F49*C50</f>
        <v>0</v>
      </c>
      <c r="J50" s="16"/>
      <c r="K50" s="16"/>
    </row>
    <row r="51" spans="1:11" ht="28.2" x14ac:dyDescent="0.3">
      <c r="A51" s="76">
        <v>7</v>
      </c>
      <c r="B51" s="9" t="s">
        <v>37</v>
      </c>
      <c r="C51" s="37"/>
      <c r="D51" s="15"/>
      <c r="E51" s="15"/>
      <c r="F51" s="15"/>
      <c r="G51" s="15"/>
      <c r="H51" s="15"/>
      <c r="I51" s="35">
        <f>I50+I49</f>
        <v>0</v>
      </c>
      <c r="J51" s="16"/>
      <c r="K51" s="16"/>
    </row>
    <row r="52" spans="1:11" ht="28.2" x14ac:dyDescent="0.3">
      <c r="A52" s="75">
        <v>8</v>
      </c>
      <c r="B52" s="36" t="s">
        <v>39</v>
      </c>
      <c r="C52" s="37">
        <v>0.08</v>
      </c>
      <c r="D52" s="15"/>
      <c r="E52" s="15"/>
      <c r="F52" s="15"/>
      <c r="G52" s="15"/>
      <c r="H52" s="15"/>
      <c r="I52" s="23">
        <f>I51*C52</f>
        <v>0</v>
      </c>
      <c r="J52" s="16"/>
      <c r="K52" s="16"/>
    </row>
    <row r="53" spans="1:11" ht="28.2" x14ac:dyDescent="0.3">
      <c r="A53" s="76">
        <v>9</v>
      </c>
      <c r="B53" s="9" t="s">
        <v>37</v>
      </c>
      <c r="C53" s="37"/>
      <c r="D53" s="15"/>
      <c r="E53" s="15"/>
      <c r="F53" s="15"/>
      <c r="G53" s="15"/>
      <c r="H53" s="15"/>
      <c r="I53" s="35">
        <f>SUM(I51:I52)</f>
        <v>0</v>
      </c>
      <c r="J53" s="16"/>
      <c r="K53" s="16"/>
    </row>
    <row r="54" spans="1:11" ht="28.2" x14ac:dyDescent="0.3">
      <c r="A54" s="75">
        <v>10</v>
      </c>
      <c r="B54" s="36" t="s">
        <v>40</v>
      </c>
      <c r="C54" s="37">
        <v>0.1</v>
      </c>
      <c r="D54" s="15"/>
      <c r="E54" s="15"/>
      <c r="F54" s="15"/>
      <c r="G54" s="15"/>
      <c r="H54" s="15"/>
      <c r="I54" s="23">
        <f>I53*C54</f>
        <v>0</v>
      </c>
      <c r="J54" s="16"/>
      <c r="K54" s="16"/>
    </row>
    <row r="55" spans="1:11" ht="28.2" x14ac:dyDescent="0.3">
      <c r="A55" s="76">
        <v>11</v>
      </c>
      <c r="B55" s="9" t="s">
        <v>37</v>
      </c>
      <c r="C55" s="37"/>
      <c r="D55" s="15"/>
      <c r="E55" s="15"/>
      <c r="F55" s="15"/>
      <c r="G55" s="15"/>
      <c r="H55" s="15"/>
      <c r="I55" s="35">
        <f>SUM(I53:I54)</f>
        <v>0</v>
      </c>
      <c r="J55" s="16"/>
      <c r="K55" s="16"/>
    </row>
    <row r="56" spans="1:11" ht="28.2" x14ac:dyDescent="0.3">
      <c r="A56" s="75">
        <v>12</v>
      </c>
      <c r="B56" s="9" t="s">
        <v>41</v>
      </c>
      <c r="C56" s="37">
        <v>0.18</v>
      </c>
      <c r="D56" s="15"/>
      <c r="E56" s="15"/>
      <c r="F56" s="15"/>
      <c r="G56" s="15"/>
      <c r="H56" s="15"/>
      <c r="I56" s="35">
        <f>I55*C56</f>
        <v>0</v>
      </c>
      <c r="J56" s="16"/>
      <c r="K56" s="16"/>
    </row>
    <row r="57" spans="1:11" ht="28.2" x14ac:dyDescent="0.3">
      <c r="A57" s="76">
        <v>13</v>
      </c>
      <c r="B57" s="9" t="s">
        <v>37</v>
      </c>
      <c r="C57" s="41"/>
      <c r="D57" s="15"/>
      <c r="E57" s="15"/>
      <c r="F57" s="15"/>
      <c r="G57" s="15"/>
      <c r="H57" s="15"/>
      <c r="I57" s="35">
        <f>I56+I55</f>
        <v>0</v>
      </c>
      <c r="J57" s="16"/>
      <c r="K57" s="16"/>
    </row>
    <row r="58" spans="1:11" ht="16.2" x14ac:dyDescent="0.4">
      <c r="B58" s="2"/>
      <c r="C58" s="2"/>
      <c r="D58" s="2"/>
      <c r="E58" s="2"/>
      <c r="F58" s="1"/>
      <c r="G58" s="1"/>
      <c r="H58" s="1"/>
    </row>
  </sheetData>
  <mergeCells count="20">
    <mergeCell ref="B1:H1"/>
    <mergeCell ref="B2:H2"/>
    <mergeCell ref="A6:A7"/>
    <mergeCell ref="K2:M2"/>
    <mergeCell ref="K3:M3"/>
    <mergeCell ref="E6:F6"/>
    <mergeCell ref="A4:I4"/>
    <mergeCell ref="A3:I3"/>
    <mergeCell ref="M6:M7"/>
    <mergeCell ref="K4:M4"/>
    <mergeCell ref="K5:M5"/>
    <mergeCell ref="G6:H6"/>
    <mergeCell ref="I6:I7"/>
    <mergeCell ref="J6:J7"/>
    <mergeCell ref="A5:I5"/>
    <mergeCell ref="K6:K7"/>
    <mergeCell ref="L6:L7"/>
    <mergeCell ref="C6:C7"/>
    <mergeCell ref="D6:D7"/>
    <mergeCell ref="B6:B7"/>
  </mergeCells>
  <phoneticPr fontId="19" type="noConversion"/>
  <printOptions horizont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2021-09-18T11:00:01Z</dcterms:modified>
</cp:coreProperties>
</file>